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Tai lieu\Cong viec ASK\Dao tao cho sinh vien\Ky nang lap ke hoach\Bieu mau Excel lap ke hoach tai chinh\"/>
    </mc:Choice>
  </mc:AlternateContent>
  <xr:revisionPtr revIDLastSave="0" documentId="13_ncr:1_{CE73609C-D91E-42AF-8EB3-5607258F8EA5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inh vien" sheetId="1" r:id="rId1"/>
  </sheets>
  <calcPr calcId="191029"/>
  <extLst>
    <ext uri="GoogleSheetsCustomDataVersion1">
      <go:sheetsCustomData xmlns:go="http://customooxmlschemas.google.com/" r:id="rId5" roundtripDataSignature="AMtx7mjChxEfRXv5vjsvnZ9fgaqNZsTN+Q=="/>
    </ext>
  </extLst>
</workbook>
</file>

<file path=xl/calcChain.xml><?xml version="1.0" encoding="utf-8"?>
<calcChain xmlns="http://schemas.openxmlformats.org/spreadsheetml/2006/main">
  <c r="M41" i="1" l="1"/>
  <c r="L41" i="1"/>
  <c r="K41" i="1"/>
  <c r="J41" i="1"/>
  <c r="I41" i="1"/>
  <c r="H41" i="1"/>
  <c r="G41" i="1"/>
  <c r="F41" i="1"/>
  <c r="E41" i="1"/>
  <c r="D41" i="1"/>
  <c r="C41" i="1"/>
  <c r="B41" i="1"/>
  <c r="M26" i="1"/>
  <c r="L26" i="1"/>
  <c r="K26" i="1"/>
  <c r="J26" i="1"/>
  <c r="I26" i="1"/>
  <c r="H26" i="1"/>
  <c r="G26" i="1"/>
  <c r="F26" i="1"/>
  <c r="E26" i="1"/>
  <c r="D26" i="1"/>
  <c r="C26" i="1"/>
  <c r="B26" i="1"/>
  <c r="B14" i="1"/>
  <c r="B18" i="1" s="1"/>
  <c r="M13" i="1"/>
  <c r="L13" i="1"/>
  <c r="K13" i="1"/>
  <c r="J13" i="1"/>
  <c r="I13" i="1"/>
  <c r="H13" i="1"/>
  <c r="G13" i="1"/>
  <c r="F13" i="1"/>
  <c r="E13" i="1"/>
  <c r="D13" i="1"/>
  <c r="C13" i="1"/>
  <c r="B13" i="1"/>
  <c r="B17" i="1" l="1"/>
  <c r="B42" i="1" s="1"/>
  <c r="C12" i="1" s="1"/>
  <c r="C14" i="1" s="1"/>
  <c r="B19" i="1"/>
  <c r="C19" i="1" l="1"/>
  <c r="C17" i="1"/>
  <c r="C18" i="1"/>
  <c r="C42" i="1" l="1"/>
  <c r="D12" i="1" s="1"/>
  <c r="D14" i="1" s="1"/>
  <c r="D18" i="1" l="1"/>
  <c r="D19" i="1"/>
  <c r="D17" i="1"/>
  <c r="D42" i="1" l="1"/>
  <c r="E12" i="1" s="1"/>
  <c r="E14" i="1" s="1"/>
  <c r="E18" i="1" l="1"/>
  <c r="E19" i="1"/>
  <c r="E17" i="1"/>
  <c r="E42" i="1" l="1"/>
  <c r="F12" i="1" s="1"/>
  <c r="F14" i="1" s="1"/>
  <c r="F17" i="1" s="1"/>
  <c r="F18" i="1" l="1"/>
  <c r="F42" i="1" s="1"/>
  <c r="G12" i="1" s="1"/>
  <c r="G14" i="1" s="1"/>
  <c r="G17" i="1" s="1"/>
  <c r="F19" i="1"/>
  <c r="G19" i="1" l="1"/>
  <c r="G18" i="1"/>
  <c r="G42" i="1" s="1"/>
  <c r="H12" i="1" s="1"/>
  <c r="H14" i="1" s="1"/>
  <c r="H19" i="1" l="1"/>
  <c r="H17" i="1"/>
  <c r="H18" i="1"/>
  <c r="H42" i="1" l="1"/>
  <c r="I12" i="1" s="1"/>
  <c r="I14" i="1" s="1"/>
  <c r="I19" i="1" l="1"/>
  <c r="I17" i="1"/>
  <c r="I18" i="1"/>
  <c r="I42" i="1" l="1"/>
  <c r="J12" i="1" s="1"/>
  <c r="J14" i="1" s="1"/>
  <c r="J19" i="1" l="1"/>
  <c r="J17" i="1"/>
  <c r="J18" i="1"/>
  <c r="J42" i="1" l="1"/>
  <c r="K12" i="1" s="1"/>
  <c r="K14" i="1" s="1"/>
  <c r="K18" i="1" l="1"/>
  <c r="K19" i="1"/>
  <c r="K17" i="1"/>
  <c r="K42" i="1" s="1"/>
  <c r="L12" i="1" s="1"/>
  <c r="L14" i="1" s="1"/>
  <c r="L19" i="1" l="1"/>
  <c r="L17" i="1"/>
  <c r="L18" i="1"/>
  <c r="L42" i="1" l="1"/>
  <c r="M12" i="1" s="1"/>
  <c r="M14" i="1" s="1"/>
  <c r="M18" i="1" l="1"/>
  <c r="M19" i="1"/>
  <c r="M17" i="1"/>
  <c r="M42" i="1" l="1"/>
</calcChain>
</file>

<file path=xl/sharedStrings.xml><?xml version="1.0" encoding="utf-8"?>
<sst xmlns="http://schemas.openxmlformats.org/spreadsheetml/2006/main" count="50" uniqueCount="50">
  <si>
    <t>Bảng kế hoạch quản lý chi tiêu hàng tháng cho sinh viên</t>
  </si>
  <si>
    <t>Học kỳ 1</t>
  </si>
  <si>
    <t>Học kỳ 2</t>
  </si>
  <si>
    <t>Tháng 8</t>
  </si>
  <si>
    <t>Tháng 9</t>
  </si>
  <si>
    <t>Tháng 10</t>
  </si>
  <si>
    <t>Tháng 11</t>
  </si>
  <si>
    <t>Tháng 12</t>
  </si>
  <si>
    <t>Tháng 1</t>
  </si>
  <si>
    <t>Tháng 2</t>
  </si>
  <si>
    <t>Tháng 3</t>
  </si>
  <si>
    <t>Tháng 4</t>
  </si>
  <si>
    <t>Tháng 5</t>
  </si>
  <si>
    <t>Tháng 6</t>
  </si>
  <si>
    <t>Tháng 7</t>
  </si>
  <si>
    <t>Thu nhập hàng tháng</t>
  </si>
  <si>
    <t>Tiền lương</t>
  </si>
  <si>
    <t>Học bổng</t>
  </si>
  <si>
    <t>Trợ cấp từ phụ huynh</t>
  </si>
  <si>
    <t>Gia sư</t>
  </si>
  <si>
    <t>Khác</t>
  </si>
  <si>
    <t>Khoản dư/lỗ tháng trước</t>
  </si>
  <si>
    <t>Tổng cộng thu nhập</t>
  </si>
  <si>
    <t>Tổng cộng số dư cho hàng tháng</t>
  </si>
  <si>
    <t>Lên kế hoạch phân chia tài chính</t>
  </si>
  <si>
    <t>Tiền dành cho chi tiêu thường ngày - 50%</t>
  </si>
  <si>
    <t>Tiền dự trù cho các chi phí khác (học phí, phí học tập, v.v.) - 30%</t>
  </si>
  <si>
    <t>Tiền gửi tiết kiệm - 20%</t>
  </si>
  <si>
    <t>Những khoản cần chi học kỳ này</t>
  </si>
  <si>
    <t>Học phí</t>
  </si>
  <si>
    <t>Sách, tài liệu</t>
  </si>
  <si>
    <t>Phí thực tập</t>
  </si>
  <si>
    <t>Học thêm tiếng Anh</t>
  </si>
  <si>
    <t>Tổng cộng chi phí học tập</t>
  </si>
  <si>
    <t>Chi tiêu hàng tháng</t>
  </si>
  <si>
    <t>Thuê trọ</t>
  </si>
  <si>
    <t>Tiền điện</t>
  </si>
  <si>
    <t>Tiền nước</t>
  </si>
  <si>
    <t>Tiền internet</t>
  </si>
  <si>
    <t>Ăn uống</t>
  </si>
  <si>
    <t>Xăng xe, đi lại</t>
  </si>
  <si>
    <t>Mua sắm</t>
  </si>
  <si>
    <t>Giải trí</t>
  </si>
  <si>
    <t>Nhà cửa</t>
  </si>
  <si>
    <t>Công việc</t>
  </si>
  <si>
    <t>Đồ dùng cá nhân</t>
  </si>
  <si>
    <t>Nhu cầu khác</t>
  </si>
  <si>
    <t>Tổng cộng chi tiêu hàng tháng</t>
  </si>
  <si>
    <t>Khoản dư/lỗ hàng tháng</t>
  </si>
  <si>
    <t>*Note: Bổ sung vào quỹ tiết kiệm/dành khoản chi cho năm sau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</si>
</sst>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>
    <font>
      <sz val="10"/>
      <color rgb="FF000000"/>
      <name val="Arial"/>
      <scheme val="minor"/>
    </font>
    <font>
      <b/>
      <sz val="11"/>
      <color theme="1"/>
      <name val="Manrope"/>
    </font>
    <font>
      <b/>
      <sz val="18"/>
      <color theme="1"/>
      <name val="Manrope"/>
    </font>
    <font>
      <sz val="10"/>
      <color theme="1"/>
      <name val="Manrope"/>
    </font>
    <font>
      <sz val="12"/>
      <color theme="1"/>
      <name val="Manrope"/>
    </font>
    <font>
      <sz val="11"/>
      <color theme="1"/>
      <name val="Manrope"/>
    </font>
    <font>
      <b/>
      <sz val="14"/>
      <color theme="1"/>
      <name val="Manrope"/>
    </font>
    <font>
      <sz val="10"/>
      <name val="Arial"/>
    </font>
    <font>
      <sz val="11"/>
      <color rgb="FF505050"/>
      <name val="Manrope"/>
    </font>
    <font>
      <b/>
      <sz val="11"/>
      <color rgb="FF505050"/>
      <name val="Manrope"/>
    </font>
    <font>
      <b/>
      <sz val="14"/>
      <color theme="0"/>
      <name val="Manrope"/>
    </font>
    <font>
      <sz val="10"/>
      <color rgb="FF505050"/>
      <name val="Manrope"/>
    </font>
    <font>
      <sz val="10"/>
      <color theme="1"/>
      <name val="Manrope"/>
    </font>
    <font>
      <b/>
      <sz val="10"/>
      <color rgb="FF505050"/>
      <name val="Manrope"/>
    </font>
    <font>
      <b/>
      <sz val="11"/>
      <color theme="0"/>
      <name val="Manrope"/>
    </font>
  </fonts>
  <fills count="16">
    <fill>
      <patternFill patternType="none"/>
    </fill>
    <fill>
      <patternFill patternType="gray125"/>
    </fill>
    <fill>
      <patternFill patternType="solid">
        <fgColor rgb="FFFFD966"/>
        <bgColor rgb="FFFFD966"/>
      </patternFill>
    </fill>
    <fill>
      <patternFill patternType="solid">
        <fgColor rgb="FFA2C4C9"/>
        <bgColor rgb="FFA2C4C9"/>
      </patternFill>
    </fill>
    <fill>
      <patternFill patternType="solid">
        <fgColor rgb="FFFFF2CC"/>
        <bgColor rgb="FFFFF2CC"/>
      </patternFill>
    </fill>
    <fill>
      <patternFill patternType="solid">
        <fgColor rgb="FFD0E0E3"/>
        <bgColor rgb="FFD0E0E3"/>
      </patternFill>
    </fill>
    <fill>
      <patternFill patternType="solid">
        <fgColor rgb="FF3D85C6"/>
        <bgColor rgb="FF3D85C6"/>
      </patternFill>
    </fill>
    <fill>
      <patternFill patternType="solid">
        <fgColor rgb="FF666666"/>
        <bgColor rgb="FF666666"/>
      </patternFill>
    </fill>
    <fill>
      <patternFill patternType="solid">
        <fgColor rgb="FFF3F3F3"/>
        <bgColor rgb="FFF3F3F3"/>
      </patternFill>
    </fill>
    <fill>
      <patternFill patternType="solid">
        <fgColor rgb="FFD9EAD3"/>
        <bgColor rgb="FFD9EAD3"/>
      </patternFill>
    </fill>
    <fill>
      <patternFill patternType="solid">
        <fgColor rgb="FF351C75"/>
        <bgColor rgb="FF351C75"/>
      </patternFill>
    </fill>
    <fill>
      <patternFill patternType="solid">
        <fgColor rgb="FFF46524"/>
        <bgColor rgb="FFF46524"/>
      </patternFill>
    </fill>
    <fill>
      <patternFill patternType="solid">
        <fgColor rgb="FFA64D79"/>
        <bgColor rgb="FFA64D79"/>
      </patternFill>
    </fill>
    <fill>
      <patternFill patternType="solid">
        <fgColor rgb="FFEAD1DC"/>
        <bgColor rgb="FFEAD1DC"/>
      </patternFill>
    </fill>
    <fill>
      <patternFill patternType="solid">
        <fgColor rgb="FFF0F0F0"/>
        <bgColor rgb="FFF0F0F0"/>
      </patternFill>
    </fill>
    <fill>
      <patternFill patternType="solid">
        <fgColor rgb="FFCCCCCC"/>
        <bgColor rgb="FFCCCCCC"/>
      </patternFill>
    </fill>
  </fills>
  <borders count="15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medium">
        <color rgb="FF000000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medium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medium">
        <color rgb="FF000000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3" fontId="3" fillId="0" borderId="0" xfId="0" applyNumberFormat="1" applyFont="1"/>
    <xf numFmtId="3" fontId="4" fillId="0" borderId="0" xfId="0" applyNumberFormat="1" applyFont="1" applyAlignment="1">
      <alignment wrapText="1"/>
    </xf>
    <xf numFmtId="3" fontId="5" fillId="0" borderId="0" xfId="0" applyNumberFormat="1" applyFont="1" applyAlignment="1">
      <alignment horizontal="center"/>
    </xf>
    <xf numFmtId="3" fontId="5" fillId="0" borderId="0" xfId="0" applyNumberFormat="1" applyFont="1" applyAlignment="1">
      <alignment wrapText="1"/>
    </xf>
    <xf numFmtId="3" fontId="8" fillId="0" borderId="0" xfId="0" applyNumberFormat="1" applyFont="1" applyAlignment="1">
      <alignment horizontal="center" wrapText="1"/>
    </xf>
    <xf numFmtId="3" fontId="9" fillId="4" borderId="0" xfId="0" applyNumberFormat="1" applyFont="1" applyFill="1" applyAlignment="1">
      <alignment horizontal="center"/>
    </xf>
    <xf numFmtId="3" fontId="1" fillId="4" borderId="1" xfId="0" applyNumberFormat="1" applyFont="1" applyFill="1" applyBorder="1" applyAlignment="1">
      <alignment horizontal="center"/>
    </xf>
    <xf numFmtId="3" fontId="1" fillId="5" borderId="0" xfId="0" applyNumberFormat="1" applyFont="1" applyFill="1" applyAlignment="1">
      <alignment horizontal="center"/>
    </xf>
    <xf numFmtId="3" fontId="11" fillId="0" borderId="2" xfId="0" applyNumberFormat="1" applyFont="1" applyBorder="1" applyAlignment="1">
      <alignment horizontal="left" wrapText="1"/>
    </xf>
    <xf numFmtId="3" fontId="11" fillId="0" borderId="3" xfId="0" applyNumberFormat="1" applyFont="1" applyBorder="1" applyAlignment="1">
      <alignment horizontal="right"/>
    </xf>
    <xf numFmtId="3" fontId="11" fillId="0" borderId="4" xfId="0" applyNumberFormat="1" applyFont="1" applyBorder="1" applyAlignment="1">
      <alignment horizontal="right"/>
    </xf>
    <xf numFmtId="3" fontId="11" fillId="0" borderId="5" xfId="0" applyNumberFormat="1" applyFont="1" applyBorder="1" applyAlignment="1">
      <alignment horizontal="right"/>
    </xf>
    <xf numFmtId="3" fontId="11" fillId="0" borderId="6" xfId="0" applyNumberFormat="1" applyFont="1" applyBorder="1" applyAlignment="1">
      <alignment horizontal="right"/>
    </xf>
    <xf numFmtId="3" fontId="11" fillId="0" borderId="7" xfId="0" applyNumberFormat="1" applyFont="1" applyBorder="1" applyAlignment="1">
      <alignment horizontal="right"/>
    </xf>
    <xf numFmtId="3" fontId="11" fillId="0" borderId="8" xfId="0" applyNumberFormat="1" applyFont="1" applyBorder="1" applyAlignment="1">
      <alignment horizontal="right"/>
    </xf>
    <xf numFmtId="3" fontId="11" fillId="0" borderId="9" xfId="0" applyNumberFormat="1" applyFont="1" applyBorder="1" applyAlignment="1">
      <alignment horizontal="right"/>
    </xf>
    <xf numFmtId="3" fontId="11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left" vertical="center" wrapText="1"/>
    </xf>
    <xf numFmtId="3" fontId="9" fillId="0" borderId="7" xfId="0" applyNumberFormat="1" applyFont="1" applyBorder="1" applyAlignment="1">
      <alignment horizontal="right" vertical="center"/>
    </xf>
    <xf numFmtId="3" fontId="9" fillId="0" borderId="8" xfId="0" applyNumberFormat="1" applyFont="1" applyBorder="1" applyAlignment="1">
      <alignment horizontal="right" vertical="center"/>
    </xf>
    <xf numFmtId="3" fontId="9" fillId="0" borderId="9" xfId="0" applyNumberFormat="1" applyFont="1" applyBorder="1" applyAlignment="1">
      <alignment horizontal="right" vertical="center"/>
    </xf>
    <xf numFmtId="3" fontId="9" fillId="0" borderId="10" xfId="0" applyNumberFormat="1" applyFont="1" applyBorder="1" applyAlignment="1">
      <alignment horizontal="right" vertical="center"/>
    </xf>
    <xf numFmtId="3" fontId="9" fillId="0" borderId="11" xfId="0" applyNumberFormat="1" applyFont="1" applyBorder="1" applyAlignment="1">
      <alignment horizontal="right" vertical="center"/>
    </xf>
    <xf numFmtId="3" fontId="9" fillId="0" borderId="12" xfId="0" applyNumberFormat="1" applyFont="1" applyBorder="1" applyAlignment="1">
      <alignment horizontal="right" vertical="center"/>
    </xf>
    <xf numFmtId="3" fontId="9" fillId="0" borderId="13" xfId="0" applyNumberFormat="1" applyFont="1" applyBorder="1" applyAlignment="1">
      <alignment horizontal="right" vertical="center"/>
    </xf>
    <xf numFmtId="3" fontId="9" fillId="0" borderId="14" xfId="0" applyNumberFormat="1" applyFont="1" applyBorder="1" applyAlignment="1">
      <alignment horizontal="right" vertical="center"/>
    </xf>
    <xf numFmtId="3" fontId="8" fillId="0" borderId="0" xfId="0" applyNumberFormat="1" applyFont="1" applyAlignment="1">
      <alignment horizontal="left" wrapText="1"/>
    </xf>
    <xf numFmtId="3" fontId="8" fillId="0" borderId="0" xfId="0" applyNumberFormat="1" applyFont="1" applyAlignment="1">
      <alignment horizontal="right"/>
    </xf>
    <xf numFmtId="3" fontId="9" fillId="8" borderId="2" xfId="0" applyNumberFormat="1" applyFont="1" applyFill="1" applyBorder="1" applyAlignment="1">
      <alignment horizontal="left" wrapText="1"/>
    </xf>
    <xf numFmtId="3" fontId="8" fillId="8" borderId="3" xfId="0" applyNumberFormat="1" applyFont="1" applyFill="1" applyBorder="1" applyAlignment="1">
      <alignment horizontal="right"/>
    </xf>
    <xf numFmtId="3" fontId="8" fillId="8" borderId="4" xfId="0" applyNumberFormat="1" applyFont="1" applyFill="1" applyBorder="1" applyAlignment="1">
      <alignment horizontal="right"/>
    </xf>
    <xf numFmtId="3" fontId="8" fillId="8" borderId="5" xfId="0" applyNumberFormat="1" applyFont="1" applyFill="1" applyBorder="1" applyAlignment="1">
      <alignment horizontal="right"/>
    </xf>
    <xf numFmtId="3" fontId="8" fillId="8" borderId="6" xfId="0" applyNumberFormat="1" applyFont="1" applyFill="1" applyBorder="1" applyAlignment="1">
      <alignment horizontal="right"/>
    </xf>
    <xf numFmtId="3" fontId="9" fillId="0" borderId="2" xfId="0" applyNumberFormat="1" applyFont="1" applyBorder="1" applyAlignment="1">
      <alignment horizontal="left" wrapText="1"/>
    </xf>
    <xf numFmtId="3" fontId="8" fillId="0" borderId="7" xfId="0" applyNumberFormat="1" applyFont="1" applyBorder="1" applyAlignment="1">
      <alignment horizontal="right"/>
    </xf>
    <xf numFmtId="3" fontId="8" fillId="0" borderId="8" xfId="0" applyNumberFormat="1" applyFont="1" applyBorder="1" applyAlignment="1">
      <alignment horizontal="right"/>
    </xf>
    <xf numFmtId="3" fontId="8" fillId="0" borderId="9" xfId="0" applyNumberFormat="1" applyFont="1" applyBorder="1" applyAlignment="1">
      <alignment horizontal="right"/>
    </xf>
    <xf numFmtId="3" fontId="8" fillId="0" borderId="10" xfId="0" applyNumberFormat="1" applyFont="1" applyBorder="1" applyAlignment="1">
      <alignment horizontal="right"/>
    </xf>
    <xf numFmtId="3" fontId="9" fillId="9" borderId="2" xfId="0" applyNumberFormat="1" applyFont="1" applyFill="1" applyBorder="1" applyAlignment="1">
      <alignment horizontal="left" wrapText="1"/>
    </xf>
    <xf numFmtId="3" fontId="9" fillId="9" borderId="11" xfId="0" applyNumberFormat="1" applyFont="1" applyFill="1" applyBorder="1" applyAlignment="1">
      <alignment horizontal="right"/>
    </xf>
    <xf numFmtId="3" fontId="9" fillId="9" borderId="12" xfId="0" applyNumberFormat="1" applyFont="1" applyFill="1" applyBorder="1" applyAlignment="1">
      <alignment horizontal="right"/>
    </xf>
    <xf numFmtId="3" fontId="9" fillId="9" borderId="13" xfId="0" applyNumberFormat="1" applyFont="1" applyFill="1" applyBorder="1" applyAlignment="1">
      <alignment horizontal="right"/>
    </xf>
    <xf numFmtId="3" fontId="9" fillId="9" borderId="14" xfId="0" applyNumberFormat="1" applyFont="1" applyFill="1" applyBorder="1" applyAlignment="1">
      <alignment horizontal="right"/>
    </xf>
    <xf numFmtId="3" fontId="12" fillId="0" borderId="4" xfId="0" applyNumberFormat="1" applyFont="1" applyBorder="1"/>
    <xf numFmtId="3" fontId="12" fillId="0" borderId="5" xfId="0" applyNumberFormat="1" applyFont="1" applyBorder="1"/>
    <xf numFmtId="3" fontId="12" fillId="0" borderId="3" xfId="0" applyNumberFormat="1" applyFont="1" applyBorder="1"/>
    <xf numFmtId="3" fontId="12" fillId="0" borderId="6" xfId="0" applyNumberFormat="1" applyFont="1" applyBorder="1"/>
    <xf numFmtId="3" fontId="12" fillId="0" borderId="8" xfId="0" applyNumberFormat="1" applyFont="1" applyBorder="1"/>
    <xf numFmtId="3" fontId="12" fillId="0" borderId="9" xfId="0" applyNumberFormat="1" applyFont="1" applyBorder="1"/>
    <xf numFmtId="3" fontId="12" fillId="0" borderId="7" xfId="0" applyNumberFormat="1" applyFont="1" applyBorder="1"/>
    <xf numFmtId="3" fontId="12" fillId="0" borderId="10" xfId="0" applyNumberFormat="1" applyFont="1" applyBorder="1"/>
    <xf numFmtId="3" fontId="9" fillId="0" borderId="11" xfId="0" applyNumberFormat="1" applyFont="1" applyBorder="1" applyAlignment="1">
      <alignment horizontal="right"/>
    </xf>
    <xf numFmtId="3" fontId="9" fillId="0" borderId="12" xfId="0" applyNumberFormat="1" applyFont="1" applyBorder="1" applyAlignment="1">
      <alignment horizontal="right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3" fontId="5" fillId="0" borderId="0" xfId="0" applyNumberFormat="1" applyFont="1"/>
    <xf numFmtId="3" fontId="13" fillId="0" borderId="2" xfId="0" applyNumberFormat="1" applyFont="1" applyBorder="1" applyAlignment="1">
      <alignment horizontal="left" wrapText="1"/>
    </xf>
    <xf numFmtId="3" fontId="14" fillId="12" borderId="2" xfId="0" applyNumberFormat="1" applyFont="1" applyFill="1" applyBorder="1" applyAlignment="1">
      <alignment horizontal="left" vertical="center" wrapText="1"/>
    </xf>
    <xf numFmtId="3" fontId="9" fillId="13" borderId="7" xfId="0" applyNumberFormat="1" applyFont="1" applyFill="1" applyBorder="1" applyAlignment="1">
      <alignment horizontal="left" vertical="center"/>
    </xf>
    <xf numFmtId="3" fontId="9" fillId="13" borderId="8" xfId="0" applyNumberFormat="1" applyFont="1" applyFill="1" applyBorder="1" applyAlignment="1">
      <alignment horizontal="left" vertical="center"/>
    </xf>
    <xf numFmtId="3" fontId="9" fillId="13" borderId="9" xfId="0" applyNumberFormat="1" applyFont="1" applyFill="1" applyBorder="1" applyAlignment="1">
      <alignment horizontal="left" vertical="center"/>
    </xf>
    <xf numFmtId="3" fontId="9" fillId="13" borderId="10" xfId="0" applyNumberFormat="1" applyFont="1" applyFill="1" applyBorder="1" applyAlignment="1">
      <alignment horizontal="left" vertical="center"/>
    </xf>
    <xf numFmtId="3" fontId="9" fillId="0" borderId="0" xfId="0" applyNumberFormat="1" applyFont="1" applyAlignment="1">
      <alignment horizontal="left" vertical="center"/>
    </xf>
    <xf numFmtId="3" fontId="14" fillId="7" borderId="2" xfId="0" applyNumberFormat="1" applyFont="1" applyFill="1" applyBorder="1" applyAlignment="1">
      <alignment horizontal="left" vertical="center" wrapText="1"/>
    </xf>
    <xf numFmtId="3" fontId="5" fillId="14" borderId="11" xfId="0" applyNumberFormat="1" applyFont="1" applyFill="1" applyBorder="1" applyAlignment="1">
      <alignment horizontal="left" vertical="center"/>
    </xf>
    <xf numFmtId="3" fontId="5" fillId="14" borderId="12" xfId="0" applyNumberFormat="1" applyFont="1" applyFill="1" applyBorder="1" applyAlignment="1">
      <alignment horizontal="left" vertical="center"/>
    </xf>
    <xf numFmtId="3" fontId="5" fillId="14" borderId="13" xfId="0" applyNumberFormat="1" applyFont="1" applyFill="1" applyBorder="1" applyAlignment="1">
      <alignment horizontal="left" vertical="center"/>
    </xf>
    <xf numFmtId="3" fontId="5" fillId="15" borderId="14" xfId="0" applyNumberFormat="1" applyFont="1" applyFill="1" applyBorder="1" applyAlignment="1">
      <alignment horizontal="left" vertical="center"/>
    </xf>
    <xf numFmtId="3" fontId="5" fillId="0" borderId="0" xfId="0" applyNumberFormat="1" applyFont="1" applyAlignment="1">
      <alignment horizontal="left" vertical="center" wrapText="1"/>
    </xf>
    <xf numFmtId="3" fontId="3" fillId="0" borderId="0" xfId="0" applyNumberFormat="1" applyFont="1" applyAlignment="1">
      <alignment wrapText="1"/>
    </xf>
    <xf numFmtId="3" fontId="2" fillId="0" borderId="0" xfId="0" applyNumberFormat="1" applyFont="1" applyAlignment="1">
      <alignment horizontal="center" vertical="center"/>
    </xf>
    <xf numFmtId="0" fontId="0" fillId="0" borderId="0" xfId="0"/>
    <xf numFmtId="3" fontId="6" fillId="2" borderId="0" xfId="0" applyNumberFormat="1" applyFont="1" applyFill="1" applyAlignment="1">
      <alignment horizontal="center" vertical="center"/>
    </xf>
    <xf numFmtId="0" fontId="7" fillId="0" borderId="1" xfId="0" applyFont="1" applyBorder="1"/>
    <xf numFmtId="3" fontId="6" fillId="3" borderId="0" xfId="0" applyNumberFormat="1" applyFont="1" applyFill="1" applyAlignment="1">
      <alignment horizontal="center" vertical="center"/>
    </xf>
    <xf numFmtId="3" fontId="10" fillId="6" borderId="0" xfId="0" applyNumberFormat="1" applyFont="1" applyFill="1" applyAlignment="1">
      <alignment horizontal="left" wrapText="1"/>
    </xf>
    <xf numFmtId="3" fontId="10" fillId="7" borderId="0" xfId="0" applyNumberFormat="1" applyFont="1" applyFill="1" applyAlignment="1">
      <alignment horizontal="left" wrapText="1"/>
    </xf>
    <xf numFmtId="3" fontId="10" fillId="10" borderId="0" xfId="0" applyNumberFormat="1" applyFont="1" applyFill="1" applyAlignment="1">
      <alignment horizontal="left" wrapText="1"/>
    </xf>
    <xf numFmtId="3" fontId="10" fillId="11" borderId="0" xfId="0" applyNumberFormat="1" applyFont="1" applyFill="1" applyAlignment="1">
      <alignment horizontal="left" wrapText="1"/>
    </xf>
  </cellXfs>
  <cellStyles count="1">
    <cellStyle name="Normal" xfId="0" builtinId="0"/>
  </cellStyles>
  <dxfs count="6"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</dxfs>
  <tableStyles count="3">
    <tableStyle name="College Budget Planning-style" pivot="0" count="2" xr9:uid="{00000000-0011-0000-FFFF-FFFF00000000}">
      <tableStyleElement type="firstRowStripe" dxfId="5"/>
      <tableStyleElement type="secondRowStripe" dxfId="4"/>
    </tableStyle>
    <tableStyle name="College Budget Planning-style 2" pivot="0" count="2" xr9:uid="{00000000-0011-0000-FFFF-FFFF01000000}">
      <tableStyleElement type="firstRowStripe" dxfId="3"/>
      <tableStyleElement type="secondRowStripe" dxfId="2"/>
    </tableStyle>
    <tableStyle name="College Budget Planning-style 3" pivot="0" count="2" xr9:uid="{00000000-0011-0000-FFFF-FFFF02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7:M14" headerRowCount="0">
  <tableColumns count="13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</tableColumns>
  <tableStyleInfo name="College Budget Planning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22:M26" headerRowCount="0">
  <tableColumns count="13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</tableColumns>
  <tableStyleInfo name="College Budget Planning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29:M42" headerRowCount="0">
  <tableColumns count="13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</tableColumns>
  <tableStyleInfo name="College Budget Planning-style 3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showGridLines="0" tabSelected="1" zoomScale="90" zoomScaleNormal="90" workbookViewId="0">
      <pane ySplit="5" topLeftCell="A21" activePane="bottomLeft" state="frozen"/>
      <selection pane="bottomLeft" activeCell="N30" sqref="N30"/>
    </sheetView>
  </sheetViews>
  <sheetFormatPr defaultColWidth="12.59765625" defaultRowHeight="15" customHeight="1"/>
  <cols>
    <col min="1" max="1" width="30.86328125" customWidth="1"/>
    <col min="2" max="2" width="11.1328125" customWidth="1"/>
    <col min="3" max="3" width="10.59765625" bestFit="1" customWidth="1"/>
    <col min="4" max="4" width="10.86328125" customWidth="1"/>
    <col min="5" max="5" width="11.1328125" customWidth="1"/>
    <col min="6" max="6" width="12.3984375" customWidth="1"/>
    <col min="7" max="7" width="11.46484375" customWidth="1"/>
    <col min="8" max="9" width="11.1328125" customWidth="1"/>
    <col min="10" max="10" width="10.73046875" customWidth="1"/>
    <col min="11" max="12" width="11.265625" customWidth="1"/>
    <col min="13" max="13" width="10.73046875" customWidth="1"/>
    <col min="14" max="14" width="32.86328125" customWidth="1"/>
  </cols>
  <sheetData>
    <row r="1" spans="1:26" ht="15.75" customHeight="1">
      <c r="A1" s="71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9.25" customHeight="1">
      <c r="A4" s="4"/>
      <c r="B4" s="73" t="s">
        <v>1</v>
      </c>
      <c r="C4" s="72"/>
      <c r="D4" s="72"/>
      <c r="E4" s="72"/>
      <c r="F4" s="74"/>
      <c r="G4" s="75" t="s">
        <v>2</v>
      </c>
      <c r="H4" s="72"/>
      <c r="I4" s="72"/>
      <c r="J4" s="72"/>
      <c r="K4" s="72"/>
      <c r="L4" s="72"/>
      <c r="M4" s="72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5"/>
      <c r="B5" s="6" t="s">
        <v>3</v>
      </c>
      <c r="C5" s="6" t="s">
        <v>4</v>
      </c>
      <c r="D5" s="6" t="s">
        <v>5</v>
      </c>
      <c r="E5" s="6" t="s">
        <v>6</v>
      </c>
      <c r="F5" s="7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8" t="s">
        <v>13</v>
      </c>
      <c r="M5" s="8" t="s">
        <v>14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76" t="s">
        <v>15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9" t="s">
        <v>16</v>
      </c>
      <c r="B7" s="10">
        <v>7000000</v>
      </c>
      <c r="C7" s="11">
        <v>7000000</v>
      </c>
      <c r="D7" s="11">
        <v>7000000</v>
      </c>
      <c r="E7" s="11">
        <v>7000000</v>
      </c>
      <c r="F7" s="12">
        <v>7000000</v>
      </c>
      <c r="G7" s="10">
        <v>7000000</v>
      </c>
      <c r="H7" s="11">
        <v>7000000</v>
      </c>
      <c r="I7" s="11">
        <v>7000000</v>
      </c>
      <c r="J7" s="11">
        <v>7000000</v>
      </c>
      <c r="K7" s="11">
        <v>7000000</v>
      </c>
      <c r="L7" s="11">
        <v>7000000</v>
      </c>
      <c r="M7" s="13">
        <v>7000000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9" t="s">
        <v>17</v>
      </c>
      <c r="B8" s="14">
        <v>8000000</v>
      </c>
      <c r="C8" s="15"/>
      <c r="D8" s="15"/>
      <c r="E8" s="15"/>
      <c r="F8" s="16"/>
      <c r="G8" s="14">
        <v>10000000</v>
      </c>
      <c r="H8" s="15"/>
      <c r="I8" s="15"/>
      <c r="J8" s="15"/>
      <c r="K8" s="15"/>
      <c r="L8" s="15"/>
      <c r="M8" s="17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9" t="s">
        <v>18</v>
      </c>
      <c r="B9" s="14">
        <v>3500000</v>
      </c>
      <c r="C9" s="15">
        <v>3500000</v>
      </c>
      <c r="D9" s="15">
        <v>3500000</v>
      </c>
      <c r="E9" s="15">
        <v>3500000</v>
      </c>
      <c r="F9" s="16">
        <v>3500000</v>
      </c>
      <c r="G9" s="14">
        <v>3500000</v>
      </c>
      <c r="H9" s="15">
        <v>3500000</v>
      </c>
      <c r="I9" s="15">
        <v>3500000</v>
      </c>
      <c r="J9" s="15">
        <v>3500000</v>
      </c>
      <c r="K9" s="15">
        <v>3500000</v>
      </c>
      <c r="L9" s="15">
        <v>3500000</v>
      </c>
      <c r="M9" s="17">
        <v>3500000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>
      <c r="A10" s="9" t="s">
        <v>19</v>
      </c>
      <c r="B10" s="14">
        <v>2000000</v>
      </c>
      <c r="C10" s="15">
        <v>3000000</v>
      </c>
      <c r="D10" s="15">
        <v>2500000</v>
      </c>
      <c r="E10" s="15">
        <v>4000000</v>
      </c>
      <c r="F10" s="16">
        <v>2000000</v>
      </c>
      <c r="G10" s="14">
        <v>2000000</v>
      </c>
      <c r="H10" s="15">
        <v>2000000</v>
      </c>
      <c r="I10" s="15">
        <v>4000000</v>
      </c>
      <c r="J10" s="15">
        <v>3000000</v>
      </c>
      <c r="K10" s="15">
        <v>2000000</v>
      </c>
      <c r="L10" s="15">
        <v>3500000</v>
      </c>
      <c r="M10" s="17">
        <v>2000000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>
      <c r="A11" s="9" t="s">
        <v>20</v>
      </c>
      <c r="B11" s="14">
        <v>0</v>
      </c>
      <c r="C11" s="15">
        <v>0</v>
      </c>
      <c r="D11" s="15">
        <v>0</v>
      </c>
      <c r="E11" s="15">
        <v>0</v>
      </c>
      <c r="F11" s="16">
        <v>0</v>
      </c>
      <c r="G11" s="14">
        <v>0</v>
      </c>
      <c r="H11" s="15">
        <v>3000000</v>
      </c>
      <c r="I11" s="15">
        <v>0</v>
      </c>
      <c r="J11" s="15">
        <v>0</v>
      </c>
      <c r="K11" s="15">
        <v>2500000</v>
      </c>
      <c r="L11" s="15">
        <v>0</v>
      </c>
      <c r="M11" s="17">
        <v>1000000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>
      <c r="A12" s="9" t="s">
        <v>21</v>
      </c>
      <c r="B12" s="14">
        <v>0</v>
      </c>
      <c r="C12" s="15">
        <f t="shared" ref="C12:M12" si="0">B42</f>
        <v>-8470000</v>
      </c>
      <c r="D12" s="15">
        <f t="shared" si="0"/>
        <v>-5726000</v>
      </c>
      <c r="E12" s="15">
        <f t="shared" si="0"/>
        <v>-2490800</v>
      </c>
      <c r="F12" s="16">
        <f t="shared" si="0"/>
        <v>-3022640</v>
      </c>
      <c r="G12" s="14">
        <f t="shared" si="0"/>
        <v>-1628112</v>
      </c>
      <c r="H12" s="15">
        <f t="shared" si="0"/>
        <v>-2742489.6000000015</v>
      </c>
      <c r="I12" s="15">
        <f t="shared" si="0"/>
        <v>-963991.68000000156</v>
      </c>
      <c r="J12" s="15">
        <f t="shared" si="0"/>
        <v>1390806.6559999986</v>
      </c>
      <c r="K12" s="15">
        <f t="shared" si="0"/>
        <v>3242645.3247999996</v>
      </c>
      <c r="L12" s="15">
        <f t="shared" si="0"/>
        <v>1354116.2598399995</v>
      </c>
      <c r="M12" s="17">
        <f t="shared" si="0"/>
        <v>2414293.0078720003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8.5" customHeight="1">
      <c r="A13" s="18" t="s">
        <v>22</v>
      </c>
      <c r="B13" s="19">
        <f t="shared" ref="B13:M13" si="1">SUM(B7:B11)</f>
        <v>20500000</v>
      </c>
      <c r="C13" s="20">
        <f t="shared" si="1"/>
        <v>13500000</v>
      </c>
      <c r="D13" s="20">
        <f t="shared" si="1"/>
        <v>13000000</v>
      </c>
      <c r="E13" s="20">
        <f t="shared" si="1"/>
        <v>14500000</v>
      </c>
      <c r="F13" s="21">
        <f t="shared" si="1"/>
        <v>12500000</v>
      </c>
      <c r="G13" s="19">
        <f t="shared" si="1"/>
        <v>22500000</v>
      </c>
      <c r="H13" s="20">
        <f t="shared" si="1"/>
        <v>15500000</v>
      </c>
      <c r="I13" s="20">
        <f t="shared" si="1"/>
        <v>14500000</v>
      </c>
      <c r="J13" s="20">
        <f t="shared" si="1"/>
        <v>13500000</v>
      </c>
      <c r="K13" s="20">
        <f t="shared" si="1"/>
        <v>15000000</v>
      </c>
      <c r="L13" s="20">
        <f t="shared" si="1"/>
        <v>14000000</v>
      </c>
      <c r="M13" s="22">
        <f t="shared" si="1"/>
        <v>13500000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>
      <c r="A14" s="18" t="s">
        <v>23</v>
      </c>
      <c r="B14" s="23">
        <f t="shared" ref="B14:M14" si="2">B13+B12</f>
        <v>20500000</v>
      </c>
      <c r="C14" s="24">
        <f t="shared" si="2"/>
        <v>5030000</v>
      </c>
      <c r="D14" s="24">
        <f t="shared" si="2"/>
        <v>7274000</v>
      </c>
      <c r="E14" s="24">
        <f t="shared" si="2"/>
        <v>12009200</v>
      </c>
      <c r="F14" s="25">
        <f t="shared" si="2"/>
        <v>9477360</v>
      </c>
      <c r="G14" s="23">
        <f t="shared" si="2"/>
        <v>20871888</v>
      </c>
      <c r="H14" s="24">
        <f t="shared" si="2"/>
        <v>12757510.399999999</v>
      </c>
      <c r="I14" s="24">
        <f t="shared" si="2"/>
        <v>13536008.319999998</v>
      </c>
      <c r="J14" s="24">
        <f t="shared" si="2"/>
        <v>14890806.655999999</v>
      </c>
      <c r="K14" s="24">
        <f t="shared" si="2"/>
        <v>18242645.3248</v>
      </c>
      <c r="L14" s="24">
        <f t="shared" si="2"/>
        <v>15354116.25984</v>
      </c>
      <c r="M14" s="26">
        <f t="shared" si="2"/>
        <v>15914293.007872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>
      <c r="A15" s="27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>
      <c r="A16" s="77" t="s">
        <v>24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7.75">
      <c r="A17" s="29" t="s">
        <v>25</v>
      </c>
      <c r="B17" s="30">
        <f t="shared" ref="B17:M17" si="3">B14*0.5</f>
        <v>10250000</v>
      </c>
      <c r="C17" s="31">
        <f t="shared" si="3"/>
        <v>2515000</v>
      </c>
      <c r="D17" s="31">
        <f t="shared" si="3"/>
        <v>3637000</v>
      </c>
      <c r="E17" s="31">
        <f t="shared" si="3"/>
        <v>6004600</v>
      </c>
      <c r="F17" s="32">
        <f t="shared" si="3"/>
        <v>4738680</v>
      </c>
      <c r="G17" s="30">
        <f t="shared" si="3"/>
        <v>10435944</v>
      </c>
      <c r="H17" s="31">
        <f t="shared" si="3"/>
        <v>6378755.1999999993</v>
      </c>
      <c r="I17" s="31">
        <f t="shared" si="3"/>
        <v>6768004.1599999992</v>
      </c>
      <c r="J17" s="31">
        <f t="shared" si="3"/>
        <v>7445403.3279999997</v>
      </c>
      <c r="K17" s="31">
        <f t="shared" si="3"/>
        <v>9121322.6623999998</v>
      </c>
      <c r="L17" s="31">
        <f t="shared" si="3"/>
        <v>7677058.1299200002</v>
      </c>
      <c r="M17" s="33">
        <f t="shared" si="3"/>
        <v>7957146.5039360002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34" t="s">
        <v>26</v>
      </c>
      <c r="B18" s="35">
        <f t="shared" ref="B18:M18" si="4">B14*0.3</f>
        <v>6150000</v>
      </c>
      <c r="C18" s="36">
        <f t="shared" si="4"/>
        <v>1509000</v>
      </c>
      <c r="D18" s="36">
        <f t="shared" si="4"/>
        <v>2182200</v>
      </c>
      <c r="E18" s="36">
        <f t="shared" si="4"/>
        <v>3602760</v>
      </c>
      <c r="F18" s="37">
        <f t="shared" si="4"/>
        <v>2843208</v>
      </c>
      <c r="G18" s="35">
        <f t="shared" si="4"/>
        <v>6261566.3999999994</v>
      </c>
      <c r="H18" s="36">
        <f t="shared" si="4"/>
        <v>3827253.1199999992</v>
      </c>
      <c r="I18" s="36">
        <f t="shared" si="4"/>
        <v>4060802.4959999993</v>
      </c>
      <c r="J18" s="36">
        <f t="shared" si="4"/>
        <v>4467241.9967999998</v>
      </c>
      <c r="K18" s="36">
        <f t="shared" si="4"/>
        <v>5472793.5974399997</v>
      </c>
      <c r="L18" s="36">
        <f t="shared" si="4"/>
        <v>4606234.8779520001</v>
      </c>
      <c r="M18" s="38">
        <f t="shared" si="4"/>
        <v>4774287.9023615997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39" t="s">
        <v>27</v>
      </c>
      <c r="B19" s="40">
        <f t="shared" ref="B19:M19" si="5">B14*0.2</f>
        <v>4100000</v>
      </c>
      <c r="C19" s="41">
        <f t="shared" si="5"/>
        <v>1006000</v>
      </c>
      <c r="D19" s="41">
        <f t="shared" si="5"/>
        <v>1454800</v>
      </c>
      <c r="E19" s="41">
        <f t="shared" si="5"/>
        <v>2401840</v>
      </c>
      <c r="F19" s="42">
        <f t="shared" si="5"/>
        <v>1895472</v>
      </c>
      <c r="G19" s="40">
        <f t="shared" si="5"/>
        <v>4174377.6</v>
      </c>
      <c r="H19" s="41">
        <f t="shared" si="5"/>
        <v>2551502.08</v>
      </c>
      <c r="I19" s="41">
        <f t="shared" si="5"/>
        <v>2707201.6639999999</v>
      </c>
      <c r="J19" s="41">
        <f t="shared" si="5"/>
        <v>2978161.3311999999</v>
      </c>
      <c r="K19" s="41">
        <f t="shared" si="5"/>
        <v>3648529.0649600001</v>
      </c>
      <c r="L19" s="41">
        <f t="shared" si="5"/>
        <v>3070823.2519680001</v>
      </c>
      <c r="M19" s="43">
        <f t="shared" si="5"/>
        <v>3182858.6015744004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27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78" t="s">
        <v>28</v>
      </c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9" t="s">
        <v>29</v>
      </c>
      <c r="B22" s="10">
        <v>9000000</v>
      </c>
      <c r="C22" s="44">
        <v>0</v>
      </c>
      <c r="D22" s="44">
        <v>0</v>
      </c>
      <c r="E22" s="44">
        <v>0</v>
      </c>
      <c r="F22" s="45">
        <v>0</v>
      </c>
      <c r="G22" s="46">
        <v>11000000</v>
      </c>
      <c r="H22" s="44">
        <v>0</v>
      </c>
      <c r="I22" s="44">
        <v>0</v>
      </c>
      <c r="J22" s="44">
        <v>450000</v>
      </c>
      <c r="K22" s="44">
        <v>0</v>
      </c>
      <c r="L22" s="44">
        <v>0</v>
      </c>
      <c r="M22" s="47">
        <v>500000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9" t="s">
        <v>30</v>
      </c>
      <c r="B23" s="14">
        <v>1500000</v>
      </c>
      <c r="C23" s="48">
        <v>700000</v>
      </c>
      <c r="D23" s="48">
        <v>150000</v>
      </c>
      <c r="E23" s="48">
        <v>0</v>
      </c>
      <c r="F23" s="49">
        <v>800000</v>
      </c>
      <c r="G23" s="50">
        <v>0</v>
      </c>
      <c r="H23" s="48">
        <v>0</v>
      </c>
      <c r="I23" s="48">
        <v>0</v>
      </c>
      <c r="J23" s="48">
        <v>350000</v>
      </c>
      <c r="K23" s="48">
        <v>400000</v>
      </c>
      <c r="L23" s="48">
        <v>0</v>
      </c>
      <c r="M23" s="51">
        <v>0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9" t="s">
        <v>31</v>
      </c>
      <c r="B24" s="14">
        <v>0</v>
      </c>
      <c r="C24" s="48">
        <v>0</v>
      </c>
      <c r="D24" s="48">
        <v>0</v>
      </c>
      <c r="E24" s="48">
        <v>0</v>
      </c>
      <c r="F24" s="49">
        <v>0</v>
      </c>
      <c r="G24" s="50">
        <v>1000000</v>
      </c>
      <c r="H24" s="48">
        <v>0</v>
      </c>
      <c r="I24" s="48">
        <v>0</v>
      </c>
      <c r="J24" s="48">
        <v>0</v>
      </c>
      <c r="K24" s="48">
        <v>0</v>
      </c>
      <c r="L24" s="48">
        <v>0</v>
      </c>
      <c r="M24" s="51">
        <v>0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9" t="s">
        <v>32</v>
      </c>
      <c r="B25" s="14">
        <v>3000000</v>
      </c>
      <c r="C25" s="48">
        <v>0</v>
      </c>
      <c r="D25" s="48">
        <v>0</v>
      </c>
      <c r="E25" s="48">
        <v>3000000</v>
      </c>
      <c r="F25" s="49">
        <v>0</v>
      </c>
      <c r="G25" s="50">
        <v>0</v>
      </c>
      <c r="H25" s="48">
        <v>3000000</v>
      </c>
      <c r="I25" s="48">
        <v>0</v>
      </c>
      <c r="J25" s="48">
        <v>0</v>
      </c>
      <c r="K25" s="48">
        <v>3000000</v>
      </c>
      <c r="L25" s="48">
        <v>0</v>
      </c>
      <c r="M25" s="51">
        <v>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34" t="s">
        <v>33</v>
      </c>
      <c r="B26" s="52">
        <f t="shared" ref="B26:M26" si="6">SUM(B22:B25)</f>
        <v>13500000</v>
      </c>
      <c r="C26" s="53">
        <f t="shared" si="6"/>
        <v>700000</v>
      </c>
      <c r="D26" s="53">
        <f t="shared" si="6"/>
        <v>150000</v>
      </c>
      <c r="E26" s="53">
        <f t="shared" si="6"/>
        <v>3000000</v>
      </c>
      <c r="F26" s="54">
        <f t="shared" si="6"/>
        <v>800000</v>
      </c>
      <c r="G26" s="52">
        <f t="shared" si="6"/>
        <v>12000000</v>
      </c>
      <c r="H26" s="53">
        <f t="shared" si="6"/>
        <v>3000000</v>
      </c>
      <c r="I26" s="53">
        <f t="shared" si="6"/>
        <v>0</v>
      </c>
      <c r="J26" s="53">
        <f t="shared" si="6"/>
        <v>800000</v>
      </c>
      <c r="K26" s="53">
        <f t="shared" si="6"/>
        <v>3400000</v>
      </c>
      <c r="L26" s="53">
        <f t="shared" si="6"/>
        <v>0</v>
      </c>
      <c r="M26" s="55">
        <f t="shared" si="6"/>
        <v>500000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27"/>
      <c r="B27" s="28"/>
      <c r="C27" s="1"/>
      <c r="D27" s="56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79" t="s">
        <v>34</v>
      </c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57" t="s">
        <v>35</v>
      </c>
      <c r="B29" s="10">
        <v>3500000</v>
      </c>
      <c r="C29" s="11">
        <v>3500000</v>
      </c>
      <c r="D29" s="11">
        <v>3500000</v>
      </c>
      <c r="E29" s="11">
        <v>3500000</v>
      </c>
      <c r="F29" s="12">
        <v>3500000</v>
      </c>
      <c r="G29" s="10">
        <v>3500000</v>
      </c>
      <c r="H29" s="11">
        <v>3500000</v>
      </c>
      <c r="I29" s="11">
        <v>3500000</v>
      </c>
      <c r="J29" s="11">
        <v>3500000</v>
      </c>
      <c r="K29" s="11">
        <v>3500000</v>
      </c>
      <c r="L29" s="11">
        <v>3500000</v>
      </c>
      <c r="M29" s="13">
        <v>3500000</v>
      </c>
      <c r="N29" s="28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57" t="s">
        <v>36</v>
      </c>
      <c r="B30" s="14">
        <v>300000</v>
      </c>
      <c r="C30" s="15">
        <v>400000</v>
      </c>
      <c r="D30" s="15">
        <v>360000</v>
      </c>
      <c r="E30" s="15">
        <v>380000</v>
      </c>
      <c r="F30" s="16">
        <v>350000</v>
      </c>
      <c r="G30" s="14">
        <v>200000</v>
      </c>
      <c r="H30" s="15">
        <v>230000</v>
      </c>
      <c r="I30" s="15">
        <v>300000</v>
      </c>
      <c r="J30" s="15">
        <v>310000</v>
      </c>
      <c r="K30" s="15">
        <v>260000</v>
      </c>
      <c r="L30" s="15">
        <v>280000</v>
      </c>
      <c r="M30" s="17">
        <v>100000</v>
      </c>
      <c r="N30" s="28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57" t="s">
        <v>37</v>
      </c>
      <c r="B31" s="14">
        <v>150000</v>
      </c>
      <c r="C31" s="15">
        <v>100000</v>
      </c>
      <c r="D31" s="15">
        <v>80000</v>
      </c>
      <c r="E31" s="15">
        <v>80000</v>
      </c>
      <c r="F31" s="16">
        <v>100000</v>
      </c>
      <c r="G31" s="14">
        <v>80000</v>
      </c>
      <c r="H31" s="15">
        <v>90000</v>
      </c>
      <c r="I31" s="15">
        <v>88000</v>
      </c>
      <c r="J31" s="15">
        <v>90000</v>
      </c>
      <c r="K31" s="15">
        <v>100000</v>
      </c>
      <c r="L31" s="15">
        <v>85000</v>
      </c>
      <c r="M31" s="17">
        <v>60000</v>
      </c>
      <c r="N31" s="28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57" t="s">
        <v>38</v>
      </c>
      <c r="B32" s="14">
        <v>220000</v>
      </c>
      <c r="C32" s="15">
        <v>220000</v>
      </c>
      <c r="D32" s="15">
        <v>220000</v>
      </c>
      <c r="E32" s="15">
        <v>220000</v>
      </c>
      <c r="F32" s="16">
        <v>220000</v>
      </c>
      <c r="G32" s="14">
        <v>220000</v>
      </c>
      <c r="H32" s="15">
        <v>220000</v>
      </c>
      <c r="I32" s="15">
        <v>220000</v>
      </c>
      <c r="J32" s="15">
        <v>220000</v>
      </c>
      <c r="K32" s="15">
        <v>220000</v>
      </c>
      <c r="L32" s="15">
        <v>220000</v>
      </c>
      <c r="M32" s="17">
        <v>120000</v>
      </c>
      <c r="N32" s="28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57" t="s">
        <v>39</v>
      </c>
      <c r="B33" s="14">
        <v>3000000</v>
      </c>
      <c r="C33" s="15">
        <v>2800000</v>
      </c>
      <c r="D33" s="15">
        <v>2500000</v>
      </c>
      <c r="E33" s="15">
        <v>3000000</v>
      </c>
      <c r="F33" s="16">
        <v>2500000</v>
      </c>
      <c r="G33" s="14">
        <v>2220000</v>
      </c>
      <c r="H33" s="15">
        <v>3000000</v>
      </c>
      <c r="I33" s="15">
        <v>2500000</v>
      </c>
      <c r="J33" s="15">
        <v>2100000</v>
      </c>
      <c r="K33" s="15">
        <v>2000000</v>
      </c>
      <c r="L33" s="15">
        <v>1800000</v>
      </c>
      <c r="M33" s="17">
        <v>900000</v>
      </c>
      <c r="N33" s="28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57" t="s">
        <v>40</v>
      </c>
      <c r="B34" s="14">
        <v>900000</v>
      </c>
      <c r="C34" s="15">
        <v>800000</v>
      </c>
      <c r="D34" s="15">
        <v>600000</v>
      </c>
      <c r="E34" s="15">
        <v>800000</v>
      </c>
      <c r="F34" s="16">
        <v>400000</v>
      </c>
      <c r="G34" s="14">
        <v>500000</v>
      </c>
      <c r="H34" s="15">
        <v>450000</v>
      </c>
      <c r="I34" s="15">
        <v>680000</v>
      </c>
      <c r="J34" s="15">
        <v>700000</v>
      </c>
      <c r="K34" s="15">
        <v>460000</v>
      </c>
      <c r="L34" s="15">
        <v>684000</v>
      </c>
      <c r="M34" s="17">
        <v>240000</v>
      </c>
      <c r="N34" s="28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57" t="s">
        <v>41</v>
      </c>
      <c r="B35" s="14">
        <v>850000</v>
      </c>
      <c r="C35" s="15">
        <v>0</v>
      </c>
      <c r="D35" s="15">
        <v>500000</v>
      </c>
      <c r="E35" s="15">
        <v>200000</v>
      </c>
      <c r="F35" s="16">
        <v>0</v>
      </c>
      <c r="G35" s="14">
        <v>20000</v>
      </c>
      <c r="H35" s="15">
        <v>400000</v>
      </c>
      <c r="I35" s="15">
        <v>0</v>
      </c>
      <c r="J35" s="15">
        <v>0</v>
      </c>
      <c r="K35" s="15">
        <v>850000</v>
      </c>
      <c r="L35" s="15">
        <v>850000</v>
      </c>
      <c r="M35" s="17">
        <v>850000</v>
      </c>
      <c r="N35" s="28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57" t="s">
        <v>42</v>
      </c>
      <c r="B36" s="14">
        <v>1000000</v>
      </c>
      <c r="C36" s="15">
        <v>1200000</v>
      </c>
      <c r="D36" s="15">
        <v>200000</v>
      </c>
      <c r="E36" s="15">
        <v>500000</v>
      </c>
      <c r="F36" s="16">
        <v>300000</v>
      </c>
      <c r="G36" s="14">
        <v>500000</v>
      </c>
      <c r="H36" s="15">
        <v>0</v>
      </c>
      <c r="I36" s="15">
        <v>1000000</v>
      </c>
      <c r="J36" s="15">
        <v>0</v>
      </c>
      <c r="K36" s="15">
        <v>1000000</v>
      </c>
      <c r="L36" s="15">
        <v>1000000</v>
      </c>
      <c r="M36" s="17">
        <v>1000000</v>
      </c>
      <c r="N36" s="28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57" t="s">
        <v>43</v>
      </c>
      <c r="B37" s="14">
        <v>750000</v>
      </c>
      <c r="C37" s="15">
        <v>30000</v>
      </c>
      <c r="D37" s="15">
        <v>0</v>
      </c>
      <c r="E37" s="15">
        <v>750000</v>
      </c>
      <c r="F37" s="16">
        <v>0</v>
      </c>
      <c r="G37" s="14">
        <v>0</v>
      </c>
      <c r="H37" s="15">
        <v>80000</v>
      </c>
      <c r="I37" s="15">
        <v>750000</v>
      </c>
      <c r="J37" s="15">
        <v>750000</v>
      </c>
      <c r="K37" s="15">
        <v>750000</v>
      </c>
      <c r="L37" s="15">
        <v>750000</v>
      </c>
      <c r="M37" s="17">
        <v>750000</v>
      </c>
      <c r="N37" s="28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57" t="s">
        <v>44</v>
      </c>
      <c r="B38" s="14">
        <v>200000</v>
      </c>
      <c r="C38" s="15">
        <v>0</v>
      </c>
      <c r="D38" s="15">
        <v>0</v>
      </c>
      <c r="E38" s="15">
        <v>200000</v>
      </c>
      <c r="F38" s="16">
        <v>0</v>
      </c>
      <c r="G38" s="14">
        <v>200000</v>
      </c>
      <c r="H38" s="15">
        <v>200000</v>
      </c>
      <c r="I38" s="15">
        <v>0</v>
      </c>
      <c r="J38" s="15">
        <v>200000</v>
      </c>
      <c r="K38" s="15">
        <v>200000</v>
      </c>
      <c r="L38" s="15">
        <v>200000</v>
      </c>
      <c r="M38" s="17">
        <v>200000</v>
      </c>
      <c r="N38" s="28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57" t="s">
        <v>45</v>
      </c>
      <c r="B39" s="14">
        <v>500000</v>
      </c>
      <c r="C39" s="15">
        <v>0</v>
      </c>
      <c r="D39" s="15">
        <v>200000</v>
      </c>
      <c r="E39" s="15">
        <v>0</v>
      </c>
      <c r="F39" s="16">
        <v>500000</v>
      </c>
      <c r="G39" s="14">
        <v>0</v>
      </c>
      <c r="H39" s="15">
        <v>0</v>
      </c>
      <c r="I39" s="15">
        <v>400000</v>
      </c>
      <c r="J39" s="15">
        <v>0</v>
      </c>
      <c r="K39" s="15">
        <v>500000</v>
      </c>
      <c r="L39" s="15">
        <v>500000</v>
      </c>
      <c r="M39" s="17">
        <v>500000</v>
      </c>
      <c r="N39" s="28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57" t="s">
        <v>46</v>
      </c>
      <c r="B40" s="14">
        <v>0</v>
      </c>
      <c r="C40" s="15">
        <v>0</v>
      </c>
      <c r="D40" s="15">
        <v>0</v>
      </c>
      <c r="E40" s="15">
        <v>0</v>
      </c>
      <c r="F40" s="16">
        <v>540000</v>
      </c>
      <c r="G40" s="14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7">
        <v>0</v>
      </c>
      <c r="N40" s="28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0.75" customHeight="1">
      <c r="A41" s="58" t="s">
        <v>47</v>
      </c>
      <c r="B41" s="59">
        <f t="shared" ref="B41:M41" si="7">SUM(B29:B40)</f>
        <v>11370000</v>
      </c>
      <c r="C41" s="60">
        <f t="shared" si="7"/>
        <v>9050000</v>
      </c>
      <c r="D41" s="60">
        <f t="shared" si="7"/>
        <v>8160000</v>
      </c>
      <c r="E41" s="60">
        <f t="shared" si="7"/>
        <v>9630000</v>
      </c>
      <c r="F41" s="61">
        <f t="shared" si="7"/>
        <v>8410000</v>
      </c>
      <c r="G41" s="59">
        <f t="shared" si="7"/>
        <v>7440000</v>
      </c>
      <c r="H41" s="60">
        <f t="shared" si="7"/>
        <v>8170000</v>
      </c>
      <c r="I41" s="60">
        <f t="shared" si="7"/>
        <v>9438000</v>
      </c>
      <c r="J41" s="60">
        <f t="shared" si="7"/>
        <v>7870000</v>
      </c>
      <c r="K41" s="60">
        <f t="shared" si="7"/>
        <v>9840000</v>
      </c>
      <c r="L41" s="60">
        <f t="shared" si="7"/>
        <v>9869000</v>
      </c>
      <c r="M41" s="62">
        <f t="shared" si="7"/>
        <v>8220000</v>
      </c>
      <c r="N41" s="63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6.25" customHeight="1">
      <c r="A42" s="64" t="s">
        <v>48</v>
      </c>
      <c r="B42" s="65">
        <f t="shared" ref="B42:M42" si="8">B17-SUM(B29:B40)+B18-SUM(B22:B25)</f>
        <v>-8470000</v>
      </c>
      <c r="C42" s="66">
        <f t="shared" si="8"/>
        <v>-5726000</v>
      </c>
      <c r="D42" s="66">
        <f t="shared" si="8"/>
        <v>-2490800</v>
      </c>
      <c r="E42" s="66">
        <f t="shared" si="8"/>
        <v>-3022640</v>
      </c>
      <c r="F42" s="67">
        <f t="shared" si="8"/>
        <v>-1628112</v>
      </c>
      <c r="G42" s="65">
        <f t="shared" si="8"/>
        <v>-2742489.6000000015</v>
      </c>
      <c r="H42" s="66">
        <f t="shared" si="8"/>
        <v>-963991.68000000156</v>
      </c>
      <c r="I42" s="66">
        <f t="shared" si="8"/>
        <v>1390806.6559999986</v>
      </c>
      <c r="J42" s="66">
        <f t="shared" si="8"/>
        <v>3242645.3247999996</v>
      </c>
      <c r="K42" s="66">
        <f t="shared" si="8"/>
        <v>1354116.2598399995</v>
      </c>
      <c r="L42" s="66">
        <f t="shared" si="8"/>
        <v>2414293.0078720003</v>
      </c>
      <c r="M42" s="68">
        <f t="shared" si="8"/>
        <v>4011434.4062975999</v>
      </c>
      <c r="N42" s="69" t="s">
        <v>49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70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70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70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70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70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70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70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70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70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70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70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70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70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70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70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70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70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70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70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70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70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70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70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70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70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70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70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70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70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70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70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70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70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70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70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70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70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70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70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70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70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70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70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70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70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70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70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70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70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70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70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70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70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70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70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70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70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70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70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70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70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70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70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70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70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70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70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70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70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70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70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70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70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70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70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70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70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70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70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70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70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70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70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70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70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70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70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70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70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70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70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70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70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70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70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70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70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70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70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70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70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70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70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70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70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70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70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70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70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70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70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70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70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70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70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70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70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70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70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70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70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70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70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70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70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70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70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70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70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70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70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70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70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70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70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70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70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70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70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70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70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70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70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70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70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70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70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70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70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70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70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70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70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70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70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70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70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70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70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70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70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70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70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70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70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70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70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70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70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70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70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70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70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70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70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70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70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70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70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70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70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70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70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70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70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70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70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70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70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70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70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70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70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70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70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70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70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70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70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70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/>
    <row r="244" spans="1:26" ht="15.75" customHeight="1"/>
    <row r="245" spans="1:26" ht="15.75" customHeight="1"/>
    <row r="246" spans="1:26" ht="15.75" customHeight="1"/>
    <row r="247" spans="1:26" ht="15.75" customHeight="1"/>
    <row r="248" spans="1:26" ht="15.75" customHeight="1"/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1:M21"/>
    <mergeCell ref="A28:M28"/>
    <mergeCell ref="A1:M2"/>
    <mergeCell ref="B4:F4"/>
    <mergeCell ref="G4:M4"/>
    <mergeCell ref="A6:M6"/>
    <mergeCell ref="A16:M16"/>
  </mergeCells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Sinh 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Nguyễn Hoàng</cp:lastModifiedBy>
  <dcterms:modified xsi:type="dcterms:W3CDTF">2023-09-11T08:32:49Z</dcterms:modified>
</cp:coreProperties>
</file>